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schaorg-my.sharepoint.com/personal/amoonan_scha_org/Documents/Aunyika Moonan/2021/By The Numbers 2021/Kyle to add to SCHA webpage and BM_AH to dissem/Documents/"/>
    </mc:Choice>
  </mc:AlternateContent>
  <xr:revisionPtr revIDLastSave="2" documentId="8_{904E350B-A6D6-41D2-BD39-FE4AB2BE1823}" xr6:coauthVersionLast="47" xr6:coauthVersionMax="47" xr10:uidLastSave="{5F6D8C0D-6D3C-4AD8-B97F-2EDE844F82FC}"/>
  <bookViews>
    <workbookView xWindow="-110" yWindow="490" windowWidth="19420" windowHeight="9820" tabRatio="797" xr2:uid="{A2D48C2D-C4DC-469A-9527-6AA88549D517}"/>
  </bookViews>
  <sheets>
    <sheet name="Summer 2021 State and Nation" sheetId="2" r:id="rId1"/>
  </sheets>
  <definedNames>
    <definedName name="_xlnm.Print_Area" localSheetId="0">'Summer 2021 State and Nation'!$A$1:$G$42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F7" i="2"/>
  <c r="F33" i="2"/>
  <c r="F29" i="2"/>
  <c r="F27" i="2"/>
  <c r="F26" i="2"/>
  <c r="F25" i="2"/>
  <c r="F22" i="2"/>
  <c r="F13" i="2"/>
  <c r="F9" i="2"/>
  <c r="F6" i="2"/>
  <c r="F3" i="2"/>
  <c r="F31" i="2" l="1"/>
  <c r="F20" i="2"/>
  <c r="F18" i="2"/>
  <c r="F12" i="2"/>
  <c r="F11" i="2"/>
  <c r="F8" i="2" l="1"/>
  <c r="F5" i="2"/>
  <c r="F34" i="2" l="1"/>
  <c r="F23" i="2"/>
  <c r="F14" i="2" l="1"/>
</calcChain>
</file>

<file path=xl/sharedStrings.xml><?xml version="1.0" encoding="utf-8"?>
<sst xmlns="http://schemas.openxmlformats.org/spreadsheetml/2006/main" count="140" uniqueCount="73">
  <si>
    <t>MEASURE</t>
  </si>
  <si>
    <t>STATE VALUE AT BASELINE</t>
  </si>
  <si>
    <t>County</t>
  </si>
  <si>
    <t>Hospital</t>
  </si>
  <si>
    <t>TYPE</t>
  </si>
  <si>
    <t>Physical Inactivity</t>
  </si>
  <si>
    <t>Food Environment Index</t>
  </si>
  <si>
    <t>Fair or Poor Health</t>
  </si>
  <si>
    <t>Adult Obesity</t>
  </si>
  <si>
    <t>High School Graduation Rate</t>
  </si>
  <si>
    <t>Uninsured Rate</t>
  </si>
  <si>
    <t>Preventable Hospitalizations (per 100,000 patients)</t>
  </si>
  <si>
    <t>Infant Mortality Rate (per 1,000 live births)</t>
  </si>
  <si>
    <t>Percentage of Low Birthweight Births</t>
  </si>
  <si>
    <t>Poor Mental Health Days</t>
  </si>
  <si>
    <t>Transitional Care Management Revenue Opportunity (Medicare)</t>
  </si>
  <si>
    <t>Hospital Economic Impact</t>
  </si>
  <si>
    <t>Patient-Doctor Communication Satisfaction</t>
  </si>
  <si>
    <t>Patient-Nurse Communication Satisfaction</t>
  </si>
  <si>
    <t>Annual Routine Care</t>
  </si>
  <si>
    <t>Star Rating</t>
  </si>
  <si>
    <t>Harm</t>
  </si>
  <si>
    <t>Emergency and Inpatient Behavioral Health Diagnoses</t>
  </si>
  <si>
    <t>Readmission Rate</t>
  </si>
  <si>
    <t>Readmission Rate Racial Disparity Gap</t>
  </si>
  <si>
    <t>Value Based Purchasing Impact (Medicare)</t>
  </si>
  <si>
    <t>Hospital-Acquired Conditions Impact (Medicare)</t>
  </si>
  <si>
    <t>Medicare Spending Per Beneficiary Score</t>
  </si>
  <si>
    <t>Readmission Rate Penalty (Medicare)</t>
  </si>
  <si>
    <t>Hospital-wide Turnover Rate</t>
  </si>
  <si>
    <t>VALUE</t>
  </si>
  <si>
    <t>Average</t>
  </si>
  <si>
    <t>STATE CHANGE SINCE BASELINE</t>
  </si>
  <si>
    <t>1.96X</t>
  </si>
  <si>
    <t>N/A</t>
  </si>
  <si>
    <t>1.19X</t>
  </si>
  <si>
    <t>1.97X</t>
  </si>
  <si>
    <t>+0.01</t>
  </si>
  <si>
    <t>Naloxone Administration by EMS (per 10,000 residents)**</t>
  </si>
  <si>
    <t>Heart Failure - Mortality (Medicare)**</t>
  </si>
  <si>
    <t>Emergency and Inpatient Opioid Overdoses**</t>
  </si>
  <si>
    <t>FTE's per Adjusted Average Daily Census**</t>
  </si>
  <si>
    <t>Physician Concentration (per 10,000 residents)**</t>
  </si>
  <si>
    <t>Change in in the wrong direction.</t>
  </si>
  <si>
    <t>Note: the actual time frames for the measures vary and the values shown are the values available at the baseline.</t>
  </si>
  <si>
    <t>$17.2M - $24.9M</t>
  </si>
  <si>
    <t>$5.4M (penalty)</t>
  </si>
  <si>
    <t>$8.6M</t>
  </si>
  <si>
    <t>COMMUNITY HEALTH MEASURES</t>
  </si>
  <si>
    <t>RELIABILITY MEASURES</t>
  </si>
  <si>
    <t>WORKFORCE MEASURES</t>
  </si>
  <si>
    <t>$0.37M (gain)</t>
  </si>
  <si>
    <t>State change is in the right direction.</t>
  </si>
  <si>
    <t>Low Birthweight Births Racial Disparity Gap</t>
  </si>
  <si>
    <r>
      <t xml:space="preserve">The baseline is taken from the Summer 2017 </t>
    </r>
    <r>
      <rPr>
        <i/>
        <sz val="11"/>
        <color theme="1"/>
        <rFont val="Avenir LT Std 45 Book"/>
        <family val="2"/>
      </rPr>
      <t>By the Numbers</t>
    </r>
    <r>
      <rPr>
        <sz val="11"/>
        <color theme="1"/>
        <rFont val="Avenir LT Std 45 Book"/>
        <family val="2"/>
      </rPr>
      <t xml:space="preserve"> report for most measures.  The baseline for measures marked with ** is the Summer 2018 report.</t>
    </r>
  </si>
  <si>
    <t>no change</t>
  </si>
  <si>
    <r>
      <t xml:space="preserve">Most values are averages.  Those shown in </t>
    </r>
    <r>
      <rPr>
        <b/>
        <sz val="11"/>
        <color theme="1"/>
        <rFont val="Avenir LT Std 45 Book"/>
        <family val="2"/>
      </rPr>
      <t>bold</t>
    </r>
    <r>
      <rPr>
        <sz val="11"/>
        <color theme="1"/>
        <rFont val="Avenir LT Std 45 Book"/>
        <family val="2"/>
      </rPr>
      <t xml:space="preserve"> are state totals.</t>
    </r>
  </si>
  <si>
    <t>*</t>
  </si>
  <si>
    <t>2.10X</t>
  </si>
  <si>
    <t>$10.1M</t>
  </si>
  <si>
    <t>Total</t>
  </si>
  <si>
    <t>$16.9M - $24.5M</t>
  </si>
  <si>
    <t>$29.9 B</t>
  </si>
  <si>
    <r>
      <rPr>
        <sz val="11"/>
        <rFont val="Avenir LT Std 45 Book"/>
        <family val="2"/>
      </rPr>
      <t xml:space="preserve">For more information about the measures, please visit: </t>
    </r>
    <r>
      <rPr>
        <u/>
        <sz val="11"/>
        <color theme="9"/>
        <rFont val="Avenir LT Std 45 Book"/>
        <family val="2"/>
      </rPr>
      <t>www.scha.org/data-methods</t>
    </r>
  </si>
  <si>
    <t>* Star methodology changed in 2021, so change not shown.</t>
  </si>
  <si>
    <t>1.09X</t>
  </si>
  <si>
    <t>$5.0M (penalty)</t>
  </si>
  <si>
    <t>$11.2M (penalty)</t>
  </si>
  <si>
    <t>STATE VALUE 
JULY 2021</t>
  </si>
  <si>
    <t>NATIONAL VALUE
JULY 2021</t>
  </si>
  <si>
    <t>$3.0T</t>
  </si>
  <si>
    <t>$391M (penalty)</t>
  </si>
  <si>
    <t>$569M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</si>
</sst>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"/>
    <numFmt numFmtId="165" formatCode="0.0%"/>
  </numFmts>
  <fonts count="14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0"/>
      <name val="Avenir LT Std 45 Book"/>
      <family val="2"/>
    </font>
    <font>
      <sz val="11"/>
      <name val="Avenir LT Std 45 Book"/>
      <family val="2"/>
    </font>
    <font>
      <sz val="11"/>
      <color theme="1"/>
      <name val="Avenir LT Std 45 Book"/>
      <family val="2"/>
    </font>
    <font>
      <sz val="11"/>
      <color rgb="FF000000"/>
      <name val="Avenir LT Std 45 Book"/>
      <family val="2"/>
    </font>
    <font>
      <sz val="11"/>
      <color rgb="FFC00000"/>
      <name val="Avenir LT Std 45 Book"/>
      <family val="2"/>
    </font>
    <font>
      <b/>
      <sz val="11"/>
      <color theme="1"/>
      <name val="Avenir LT Std 45 Book"/>
      <family val="2"/>
    </font>
    <font>
      <b/>
      <sz val="11"/>
      <color rgb="FFC00000"/>
      <name val="Avenir LT Std 45 Book"/>
      <family val="2"/>
    </font>
    <font>
      <i/>
      <sz val="11"/>
      <color theme="1"/>
      <name val="Avenir LT Std 45 Book"/>
      <family val="2"/>
    </font>
    <font>
      <u/>
      <sz val="11"/>
      <color theme="10"/>
      <name val="Avenir LT Std 45 Book"/>
      <family val="2"/>
    </font>
    <font>
      <sz val="11"/>
      <color theme="7"/>
      <name val="Avenir LT Std 45 Book"/>
      <family val="2"/>
    </font>
    <font>
      <u/>
      <sz val="11"/>
      <color theme="9"/>
      <name val="Avenir LT Std 45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1" fillId="0" borderId="0" xfId="2" applyFont="1"/>
    <xf numFmtId="0" fontId="3" fillId="3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9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D2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308428</xdr:rowOff>
    </xdr:to>
    <xdr:sp macro="" textlink="">
      <xdr:nvSpPr>
        <xdr:cNvPr id="2" name="thumbnail" descr="https://i.ytimg.com/an_webp/OkmtaVOqABc/mqdefault_6s.webp?du=3000&amp;sqp=CLKsp98F&amp;rs=AOn4CLBEl5XgQqohLNKkIERAIFziQpbQNQ">
          <a:extLst>
            <a:ext uri="{FF2B5EF4-FFF2-40B4-BE49-F238E27FC236}">
              <a16:creationId xmlns:a16="http://schemas.microsoft.com/office/drawing/2014/main" id="{ED287727-3234-4202-9AAD-7CE631432572}"/>
            </a:ext>
          </a:extLst>
        </xdr:cNvPr>
        <xdr:cNvSpPr>
          <a:spLocks noChangeAspect="1" noChangeArrowheads="1"/>
        </xdr:cNvSpPr>
      </xdr:nvSpPr>
      <xdr:spPr bwMode="auto">
        <a:xfrm>
          <a:off x="617220" y="8648700"/>
          <a:ext cx="304800" cy="30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A 2020">
      <a:dk1>
        <a:sysClr val="windowText" lastClr="000000"/>
      </a:dk1>
      <a:lt1>
        <a:sysClr val="window" lastClr="FFFFFF"/>
      </a:lt1>
      <a:dk2>
        <a:srgbClr val="007078"/>
      </a:dk2>
      <a:lt2>
        <a:srgbClr val="E7E6E6"/>
      </a:lt2>
      <a:accent1>
        <a:srgbClr val="007078"/>
      </a:accent1>
      <a:accent2>
        <a:srgbClr val="00B09B"/>
      </a:accent2>
      <a:accent3>
        <a:srgbClr val="93D500"/>
      </a:accent3>
      <a:accent4>
        <a:srgbClr val="009845"/>
      </a:accent4>
      <a:accent5>
        <a:srgbClr val="6E7C7C"/>
      </a:accent5>
      <a:accent6>
        <a:srgbClr val="0068A6"/>
      </a:accent6>
      <a:hlink>
        <a:srgbClr val="8D0E57"/>
      </a:hlink>
      <a:folHlink>
        <a:srgbClr val="FFB54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a.org/data-metho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3F79-2AFE-47CB-AAE3-A167F9B3E125}">
  <sheetPr>
    <pageSetUpPr fitToPage="1"/>
  </sheetPr>
  <dimension ref="A1:G42"/>
  <sheetViews>
    <sheetView tabSelected="1" zoomScale="70" zoomScaleNormal="70" workbookViewId="0">
      <pane ySplit="1" topLeftCell="A2" activePane="bottomLeft" state="frozen"/>
      <selection activeCell="A13" sqref="A13"/>
      <selection pane="bottomLeft" activeCell="L11" sqref="L11"/>
    </sheetView>
  </sheetViews>
  <sheetFormatPr defaultColWidth="8.90625" defaultRowHeight="14"/>
  <cols>
    <col min="1" max="1" width="59.453125" style="28" customWidth="1"/>
    <col min="2" max="2" width="9.36328125" style="28" customWidth="1"/>
    <col min="3" max="3" width="15" style="28" hidden="1" customWidth="1"/>
    <col min="4" max="5" width="18.54296875" style="28" customWidth="1"/>
    <col min="6" max="6" width="19" style="28" customWidth="1"/>
    <col min="7" max="7" width="19.54296875" style="28" customWidth="1"/>
    <col min="8" max="16384" width="8.90625" style="28"/>
  </cols>
  <sheetData>
    <row r="1" spans="1:7" s="1" customFormat="1" ht="33" customHeight="1">
      <c r="A1" s="31" t="s">
        <v>0</v>
      </c>
      <c r="B1" s="31" t="s">
        <v>4</v>
      </c>
      <c r="C1" s="31" t="s">
        <v>30</v>
      </c>
      <c r="D1" s="31" t="s">
        <v>1</v>
      </c>
      <c r="E1" s="31" t="s">
        <v>68</v>
      </c>
      <c r="F1" s="31" t="s">
        <v>32</v>
      </c>
      <c r="G1" s="31" t="s">
        <v>69</v>
      </c>
    </row>
    <row r="2" spans="1:7" s="1" customFormat="1" ht="24.9" customHeight="1">
      <c r="A2" s="43" t="s">
        <v>48</v>
      </c>
      <c r="B2" s="43"/>
      <c r="C2" s="43"/>
      <c r="D2" s="43"/>
      <c r="E2" s="43"/>
      <c r="F2" s="43"/>
      <c r="G2" s="43"/>
    </row>
    <row r="3" spans="1:7" s="2" customFormat="1" ht="24.9" customHeight="1">
      <c r="A3" s="3" t="s">
        <v>5</v>
      </c>
      <c r="B3" s="3" t="s">
        <v>2</v>
      </c>
      <c r="C3" s="3" t="s">
        <v>31</v>
      </c>
      <c r="D3" s="4">
        <v>0.24</v>
      </c>
      <c r="E3" s="4">
        <v>0.26</v>
      </c>
      <c r="F3" s="5" t="str">
        <f>"+2%"</f>
        <v>+2%</v>
      </c>
      <c r="G3" s="6">
        <v>0.23</v>
      </c>
    </row>
    <row r="4" spans="1:7" s="2" customFormat="1" ht="24.9" customHeight="1">
      <c r="A4" s="3" t="s">
        <v>6</v>
      </c>
      <c r="B4" s="3" t="s">
        <v>2</v>
      </c>
      <c r="C4" s="3" t="s">
        <v>31</v>
      </c>
      <c r="D4" s="7">
        <v>6.9</v>
      </c>
      <c r="E4" s="7">
        <v>6.7</v>
      </c>
      <c r="F4" s="8">
        <v>-0.2</v>
      </c>
      <c r="G4" s="9">
        <v>7.8</v>
      </c>
    </row>
    <row r="5" spans="1:7" s="2" customFormat="1" ht="24.9" customHeight="1">
      <c r="A5" s="3" t="s">
        <v>7</v>
      </c>
      <c r="B5" s="3" t="s">
        <v>2</v>
      </c>
      <c r="C5" s="3" t="s">
        <v>31</v>
      </c>
      <c r="D5" s="4">
        <v>0.17</v>
      </c>
      <c r="E5" s="4">
        <v>0.18</v>
      </c>
      <c r="F5" s="5" t="str">
        <f>"+1%"</f>
        <v>+1%</v>
      </c>
      <c r="G5" s="6">
        <v>0.17</v>
      </c>
    </row>
    <row r="6" spans="1:7" s="2" customFormat="1" ht="24.9" customHeight="1">
      <c r="A6" s="3" t="s">
        <v>8</v>
      </c>
      <c r="B6" s="3" t="s">
        <v>2</v>
      </c>
      <c r="C6" s="3" t="s">
        <v>31</v>
      </c>
      <c r="D6" s="4">
        <v>0.32</v>
      </c>
      <c r="E6" s="4">
        <v>0.34</v>
      </c>
      <c r="F6" s="5" t="str">
        <f>"+2%"</f>
        <v>+2%</v>
      </c>
      <c r="G6" s="6">
        <v>0.3</v>
      </c>
    </row>
    <row r="7" spans="1:7" s="2" customFormat="1" ht="24.9" customHeight="1">
      <c r="A7" s="3" t="s">
        <v>9</v>
      </c>
      <c r="B7" s="3" t="s">
        <v>2</v>
      </c>
      <c r="C7" s="3" t="s">
        <v>31</v>
      </c>
      <c r="D7" s="4">
        <v>0.8</v>
      </c>
      <c r="E7" s="4">
        <v>0.81</v>
      </c>
      <c r="F7" s="32" t="str">
        <f>"+1%"</f>
        <v>+1%</v>
      </c>
      <c r="G7" s="6">
        <v>0.85</v>
      </c>
    </row>
    <row r="8" spans="1:7" s="2" customFormat="1" ht="24.9" customHeight="1">
      <c r="A8" s="3" t="s">
        <v>10</v>
      </c>
      <c r="B8" s="3" t="s">
        <v>2</v>
      </c>
      <c r="C8" s="3" t="s">
        <v>31</v>
      </c>
      <c r="D8" s="4">
        <v>0.16</v>
      </c>
      <c r="E8" s="4">
        <v>0.13</v>
      </c>
      <c r="F8" s="32" t="str">
        <f>"-3%"</f>
        <v>-3%</v>
      </c>
      <c r="G8" s="6">
        <v>0.1</v>
      </c>
    </row>
    <row r="9" spans="1:7" s="2" customFormat="1" ht="24.9" customHeight="1">
      <c r="A9" s="3" t="s">
        <v>11</v>
      </c>
      <c r="B9" s="3" t="s">
        <v>2</v>
      </c>
      <c r="C9" s="3" t="s">
        <v>31</v>
      </c>
      <c r="D9" s="10">
        <v>1252</v>
      </c>
      <c r="E9" s="10">
        <v>1285</v>
      </c>
      <c r="F9" s="11" t="str">
        <f>"+33"</f>
        <v>+33</v>
      </c>
      <c r="G9" s="12">
        <v>1200</v>
      </c>
    </row>
    <row r="10" spans="1:7" s="2" customFormat="1" ht="24.9" customHeight="1">
      <c r="A10" s="3" t="s">
        <v>12</v>
      </c>
      <c r="B10" s="3" t="s">
        <v>2</v>
      </c>
      <c r="C10" s="3" t="s">
        <v>31</v>
      </c>
      <c r="D10" s="13">
        <v>7</v>
      </c>
      <c r="E10" s="7">
        <v>6.9</v>
      </c>
      <c r="F10" s="39">
        <v>-0.1</v>
      </c>
      <c r="G10" s="9">
        <v>5.7</v>
      </c>
    </row>
    <row r="11" spans="1:7" s="2" customFormat="1" ht="24.9" customHeight="1">
      <c r="A11" s="3" t="s">
        <v>13</v>
      </c>
      <c r="B11" s="3" t="s">
        <v>2</v>
      </c>
      <c r="C11" s="3" t="s">
        <v>31</v>
      </c>
      <c r="D11" s="14">
        <v>9.6000000000000002E-2</v>
      </c>
      <c r="E11" s="14">
        <v>9.9000000000000005E-2</v>
      </c>
      <c r="F11" s="15" t="str">
        <f>"+0.3%"</f>
        <v>+0.3%</v>
      </c>
      <c r="G11" s="16">
        <v>8.3000000000000004E-2</v>
      </c>
    </row>
    <row r="12" spans="1:7" s="2" customFormat="1" ht="24.9" customHeight="1">
      <c r="A12" s="3" t="s">
        <v>53</v>
      </c>
      <c r="B12" s="3" t="s">
        <v>2</v>
      </c>
      <c r="C12" s="3" t="s">
        <v>31</v>
      </c>
      <c r="D12" s="7" t="s">
        <v>33</v>
      </c>
      <c r="E12" s="7" t="s">
        <v>58</v>
      </c>
      <c r="F12" s="8" t="str">
        <f>"+0.14"</f>
        <v>+0.14</v>
      </c>
      <c r="G12" s="9" t="s">
        <v>36</v>
      </c>
    </row>
    <row r="13" spans="1:7" s="2" customFormat="1" ht="24.9" customHeight="1">
      <c r="A13" s="3" t="s">
        <v>14</v>
      </c>
      <c r="B13" s="3" t="s">
        <v>2</v>
      </c>
      <c r="C13" s="3" t="s">
        <v>31</v>
      </c>
      <c r="D13" s="7">
        <v>4.3</v>
      </c>
      <c r="E13" s="7">
        <v>4.7</v>
      </c>
      <c r="F13" s="8" t="str">
        <f>"+0.4"</f>
        <v>+0.4</v>
      </c>
      <c r="G13" s="38">
        <v>4.0999999999999996</v>
      </c>
    </row>
    <row r="14" spans="1:7" s="2" customFormat="1" ht="24.9" customHeight="1">
      <c r="A14" s="3" t="s">
        <v>38</v>
      </c>
      <c r="B14" s="3" t="s">
        <v>2</v>
      </c>
      <c r="C14" s="3" t="s">
        <v>31</v>
      </c>
      <c r="D14" s="7">
        <v>13.8</v>
      </c>
      <c r="E14" s="13">
        <v>13.57</v>
      </c>
      <c r="F14" s="33">
        <f>E14-D14</f>
        <v>-0.23000000000000043</v>
      </c>
      <c r="G14" s="9" t="s">
        <v>34</v>
      </c>
    </row>
    <row r="15" spans="1:7" s="2" customFormat="1" ht="24.9" customHeight="1">
      <c r="A15" s="3" t="s">
        <v>15</v>
      </c>
      <c r="B15" s="3" t="s">
        <v>3</v>
      </c>
      <c r="C15" s="3" t="s">
        <v>60</v>
      </c>
      <c r="D15" s="18" t="s">
        <v>45</v>
      </c>
      <c r="E15" s="18" t="s">
        <v>61</v>
      </c>
      <c r="F15" s="18"/>
      <c r="G15" s="19" t="s">
        <v>34</v>
      </c>
    </row>
    <row r="16" spans="1:7" s="2" customFormat="1" ht="24.9" customHeight="1">
      <c r="A16" s="3" t="s">
        <v>16</v>
      </c>
      <c r="B16" s="3" t="s">
        <v>3</v>
      </c>
      <c r="C16" s="3" t="s">
        <v>60</v>
      </c>
      <c r="D16" s="18" t="s">
        <v>34</v>
      </c>
      <c r="E16" s="18" t="s">
        <v>62</v>
      </c>
      <c r="F16" s="18" t="s">
        <v>34</v>
      </c>
      <c r="G16" s="19" t="s">
        <v>70</v>
      </c>
    </row>
    <row r="17" spans="1:7" s="2" customFormat="1" ht="24.9" customHeight="1">
      <c r="A17" s="44" t="s">
        <v>49</v>
      </c>
      <c r="B17" s="44"/>
      <c r="C17" s="44"/>
      <c r="D17" s="44"/>
      <c r="E17" s="44"/>
      <c r="F17" s="44"/>
      <c r="G17" s="44"/>
    </row>
    <row r="18" spans="1:7" s="2" customFormat="1" ht="24.9" customHeight="1">
      <c r="A18" s="3" t="s">
        <v>17</v>
      </c>
      <c r="B18" s="3" t="s">
        <v>3</v>
      </c>
      <c r="C18" s="3" t="s">
        <v>31</v>
      </c>
      <c r="D18" s="4">
        <v>0.82</v>
      </c>
      <c r="E18" s="4">
        <v>0.81</v>
      </c>
      <c r="F18" s="5" t="str">
        <f>"-1%"</f>
        <v>-1%</v>
      </c>
      <c r="G18" s="6">
        <v>0.82</v>
      </c>
    </row>
    <row r="19" spans="1:7" s="2" customFormat="1" ht="24.9" customHeight="1">
      <c r="A19" s="3" t="s">
        <v>18</v>
      </c>
      <c r="B19" s="3" t="s">
        <v>3</v>
      </c>
      <c r="C19" s="3" t="s">
        <v>31</v>
      </c>
      <c r="D19" s="4">
        <v>0.8</v>
      </c>
      <c r="E19" s="4">
        <v>0.8</v>
      </c>
      <c r="F19" s="4" t="s">
        <v>55</v>
      </c>
      <c r="G19" s="6">
        <v>0.81</v>
      </c>
    </row>
    <row r="20" spans="1:7" s="2" customFormat="1" ht="24.9" customHeight="1">
      <c r="A20" s="3" t="s">
        <v>19</v>
      </c>
      <c r="B20" s="3" t="s">
        <v>2</v>
      </c>
      <c r="C20" s="3" t="s">
        <v>31</v>
      </c>
      <c r="D20" s="14">
        <v>0.67300000000000004</v>
      </c>
      <c r="E20" s="14">
        <v>0.79500000000000004</v>
      </c>
      <c r="F20" s="34" t="str">
        <f>"+12.2%"</f>
        <v>+12.2%</v>
      </c>
      <c r="G20" s="16">
        <v>0.77600000000000002</v>
      </c>
    </row>
    <row r="21" spans="1:7" s="2" customFormat="1" ht="24.9" customHeight="1">
      <c r="A21" s="3" t="s">
        <v>20</v>
      </c>
      <c r="B21" s="3" t="s">
        <v>3</v>
      </c>
      <c r="C21" s="3" t="s">
        <v>31</v>
      </c>
      <c r="D21" s="7">
        <v>3</v>
      </c>
      <c r="E21" s="7">
        <v>3.08</v>
      </c>
      <c r="F21" s="35" t="s">
        <v>57</v>
      </c>
      <c r="G21" s="9">
        <v>3.24</v>
      </c>
    </row>
    <row r="22" spans="1:7" s="2" customFormat="1" ht="24.9" customHeight="1">
      <c r="A22" s="3" t="s">
        <v>21</v>
      </c>
      <c r="B22" s="3" t="s">
        <v>3</v>
      </c>
      <c r="C22" s="3" t="s">
        <v>31</v>
      </c>
      <c r="D22" s="20">
        <v>1.1999999999999999E-3</v>
      </c>
      <c r="E22" s="20">
        <v>1.4E-3</v>
      </c>
      <c r="F22" s="15" t="str">
        <f>"+0.02%"</f>
        <v>+0.02%</v>
      </c>
      <c r="G22" s="21">
        <v>1.2999999999999999E-3</v>
      </c>
    </row>
    <row r="23" spans="1:7" s="2" customFormat="1" ht="24.9" customHeight="1">
      <c r="A23" s="3" t="s">
        <v>39</v>
      </c>
      <c r="B23" s="3" t="s">
        <v>3</v>
      </c>
      <c r="C23" s="3" t="s">
        <v>31</v>
      </c>
      <c r="D23" s="22">
        <v>0.121</v>
      </c>
      <c r="E23" s="14">
        <v>0.12</v>
      </c>
      <c r="F23" s="34">
        <f>E23-D23</f>
        <v>-1.0000000000000009E-3</v>
      </c>
      <c r="G23" s="16">
        <v>0.112</v>
      </c>
    </row>
    <row r="24" spans="1:7" s="2" customFormat="1" ht="24.9" customHeight="1">
      <c r="A24" s="3" t="s">
        <v>22</v>
      </c>
      <c r="B24" s="3" t="s">
        <v>3</v>
      </c>
      <c r="C24" s="3" t="s">
        <v>31</v>
      </c>
      <c r="D24" s="20">
        <v>3.1300000000000001E-2</v>
      </c>
      <c r="E24" s="20">
        <v>3.8300000000000001E-2</v>
      </c>
      <c r="F24" s="20">
        <v>7.0000000000000001E-3</v>
      </c>
      <c r="G24" s="9" t="s">
        <v>34</v>
      </c>
    </row>
    <row r="25" spans="1:7" s="2" customFormat="1" ht="24.9" customHeight="1">
      <c r="A25" s="3" t="s">
        <v>40</v>
      </c>
      <c r="B25" s="3" t="s">
        <v>3</v>
      </c>
      <c r="C25" s="3" t="s">
        <v>31</v>
      </c>
      <c r="D25" s="23">
        <v>6188</v>
      </c>
      <c r="E25" s="23">
        <v>6608</v>
      </c>
      <c r="F25" s="41" t="str">
        <f>"+420"</f>
        <v>+420</v>
      </c>
      <c r="G25" s="19" t="s">
        <v>34</v>
      </c>
    </row>
    <row r="26" spans="1:7" s="2" customFormat="1" ht="24.9" customHeight="1">
      <c r="A26" s="3" t="s">
        <v>23</v>
      </c>
      <c r="B26" s="3" t="s">
        <v>3</v>
      </c>
      <c r="C26" s="3" t="s">
        <v>31</v>
      </c>
      <c r="D26" s="20">
        <v>0.1138</v>
      </c>
      <c r="E26" s="20">
        <v>0.109</v>
      </c>
      <c r="F26" s="36" t="str">
        <f>"-0.48%"</f>
        <v>-0.48%</v>
      </c>
      <c r="G26" s="9" t="s">
        <v>34</v>
      </c>
    </row>
    <row r="27" spans="1:7" s="2" customFormat="1" ht="24.9" customHeight="1">
      <c r="A27" s="3" t="s">
        <v>24</v>
      </c>
      <c r="B27" s="3" t="s">
        <v>3</v>
      </c>
      <c r="C27" s="3" t="s">
        <v>31</v>
      </c>
      <c r="D27" s="7" t="s">
        <v>35</v>
      </c>
      <c r="E27" s="7" t="s">
        <v>65</v>
      </c>
      <c r="F27" s="35" t="str">
        <f>"-0.10X"</f>
        <v>-0.10X</v>
      </c>
      <c r="G27" s="9" t="s">
        <v>34</v>
      </c>
    </row>
    <row r="28" spans="1:7" s="2" customFormat="1" ht="24.9" customHeight="1">
      <c r="A28" s="3" t="s">
        <v>25</v>
      </c>
      <c r="B28" s="3" t="s">
        <v>3</v>
      </c>
      <c r="C28" s="3" t="s">
        <v>60</v>
      </c>
      <c r="D28" s="18" t="s">
        <v>51</v>
      </c>
      <c r="E28" s="18" t="s">
        <v>66</v>
      </c>
      <c r="F28" s="24" t="str">
        <f>"+$4.6M"</f>
        <v>+$4.6M</v>
      </c>
      <c r="G28" s="25">
        <v>0</v>
      </c>
    </row>
    <row r="29" spans="1:7" s="2" customFormat="1" ht="24.9" customHeight="1">
      <c r="A29" s="3" t="s">
        <v>26</v>
      </c>
      <c r="B29" s="3" t="s">
        <v>3</v>
      </c>
      <c r="C29" s="3" t="s">
        <v>60</v>
      </c>
      <c r="D29" s="18" t="s">
        <v>46</v>
      </c>
      <c r="E29" s="18" t="s">
        <v>67</v>
      </c>
      <c r="F29" s="24" t="str">
        <f>"+$5.8M"</f>
        <v>+$5.8M</v>
      </c>
      <c r="G29" s="19" t="s">
        <v>71</v>
      </c>
    </row>
    <row r="30" spans="1:7" s="2" customFormat="1" ht="24.9" customHeight="1">
      <c r="A30" s="3" t="s">
        <v>27</v>
      </c>
      <c r="B30" s="3" t="s">
        <v>3</v>
      </c>
      <c r="C30" s="3" t="s">
        <v>31</v>
      </c>
      <c r="D30" s="7">
        <v>0.96</v>
      </c>
      <c r="E30" s="7">
        <v>0.97</v>
      </c>
      <c r="F30" s="26" t="s">
        <v>37</v>
      </c>
      <c r="G30" s="9">
        <v>0.99</v>
      </c>
    </row>
    <row r="31" spans="1:7" s="2" customFormat="1" ht="24.9" customHeight="1">
      <c r="A31" s="3" t="s">
        <v>28</v>
      </c>
      <c r="B31" s="3" t="s">
        <v>3</v>
      </c>
      <c r="C31" s="3" t="s">
        <v>60</v>
      </c>
      <c r="D31" s="18" t="s">
        <v>47</v>
      </c>
      <c r="E31" s="18" t="s">
        <v>59</v>
      </c>
      <c r="F31" s="27" t="str">
        <f>"+$1.5M"</f>
        <v>+$1.5M</v>
      </c>
      <c r="G31" s="19" t="s">
        <v>72</v>
      </c>
    </row>
    <row r="32" spans="1:7" s="2" customFormat="1" ht="24.9" customHeight="1">
      <c r="A32" s="45" t="s">
        <v>50</v>
      </c>
      <c r="B32" s="45"/>
      <c r="C32" s="45"/>
      <c r="D32" s="45"/>
      <c r="E32" s="45"/>
      <c r="F32" s="45"/>
      <c r="G32" s="45"/>
    </row>
    <row r="33" spans="1:7" s="2" customFormat="1" ht="24.9" customHeight="1">
      <c r="A33" s="3" t="s">
        <v>29</v>
      </c>
      <c r="B33" s="3" t="s">
        <v>3</v>
      </c>
      <c r="C33" s="3" t="s">
        <v>31</v>
      </c>
      <c r="D33" s="14">
        <v>0.17699999999999999</v>
      </c>
      <c r="E33" s="14">
        <v>0.16</v>
      </c>
      <c r="F33" s="34" t="str">
        <f>"-1.7%"</f>
        <v>-1.7%</v>
      </c>
      <c r="G33" s="6">
        <v>0.16</v>
      </c>
    </row>
    <row r="34" spans="1:7" s="2" customFormat="1" ht="24.9" customHeight="1">
      <c r="A34" s="3" t="s">
        <v>41</v>
      </c>
      <c r="B34" s="3" t="s">
        <v>3</v>
      </c>
      <c r="C34" s="3" t="s">
        <v>31</v>
      </c>
      <c r="D34" s="17">
        <v>4.74</v>
      </c>
      <c r="E34" s="42">
        <v>4</v>
      </c>
      <c r="F34" s="17">
        <f>E34-D34</f>
        <v>-0.74000000000000021</v>
      </c>
      <c r="G34" s="9">
        <v>5.23</v>
      </c>
    </row>
    <row r="35" spans="1:7" s="2" customFormat="1" ht="24.9" customHeight="1">
      <c r="A35" s="3" t="s">
        <v>42</v>
      </c>
      <c r="B35" s="3" t="s">
        <v>2</v>
      </c>
      <c r="C35" s="3" t="s">
        <v>31</v>
      </c>
      <c r="D35" s="7" t="s">
        <v>34</v>
      </c>
      <c r="E35" s="7">
        <v>25.3</v>
      </c>
      <c r="F35" s="7" t="s">
        <v>34</v>
      </c>
      <c r="G35" s="9">
        <v>30.6</v>
      </c>
    </row>
    <row r="37" spans="1:7" ht="14.5">
      <c r="A37" s="28" t="s">
        <v>54</v>
      </c>
    </row>
    <row r="38" spans="1:7">
      <c r="A38" s="28" t="s">
        <v>44</v>
      </c>
    </row>
    <row r="39" spans="1:7">
      <c r="A39" s="28" t="s">
        <v>56</v>
      </c>
    </row>
    <row r="40" spans="1:7">
      <c r="A40" s="29" t="s">
        <v>43</v>
      </c>
    </row>
    <row r="41" spans="1:7">
      <c r="A41" s="37" t="s">
        <v>52</v>
      </c>
    </row>
    <row r="42" spans="1:7">
      <c r="A42" s="30" t="s">
        <v>63</v>
      </c>
      <c r="B42" s="30"/>
      <c r="G42" s="40" t="s">
        <v>64</v>
      </c>
    </row>
  </sheetData>
  <mergeCells count="3">
    <mergeCell ref="A2:G2"/>
    <mergeCell ref="A17:G17"/>
    <mergeCell ref="A32:G32"/>
  </mergeCells>
  <hyperlinks>
    <hyperlink ref="A42" r:id="rId1" xr:uid="{5EB0363A-D355-48D4-A024-B9FF81165464}"/>
  </hyperlinks>
  <printOptions horizontalCentered="1" verticalCentered="1"/>
  <pageMargins left="0.15" right="0.15" top="0.25" bottom="0.25" header="0" footer="0"/>
  <pageSetup paperSize="3" scale="70" orientation="portrait" horizontalDpi="360" verticalDpi="360" r:id="rId2"/>
  <ignoredErrors>
    <ignoredError sqref="F16 F3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2021 State and Nation</vt:lpstr>
      <vt:lpstr>'Summer 2021 State and Nation'!Print_Area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</dc:creator>
  <cp:lastModifiedBy>Aunyika Moonan</cp:lastModifiedBy>
  <cp:lastPrinted>2021-08-03T01:41:14Z</cp:lastPrinted>
  <dcterms:created xsi:type="dcterms:W3CDTF">2019-07-08T15:03:19Z</dcterms:created>
  <dcterms:modified xsi:type="dcterms:W3CDTF">2021-08-12T19:16:49Z</dcterms:modified>
</cp:coreProperties>
</file>